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tinokotech.sharepoint.com/sites/legal/Shared Documents/General/契約書/tTAPP顧客契約書/"/>
    </mc:Choice>
  </mc:AlternateContent>
  <xr:revisionPtr revIDLastSave="17" documentId="8_{A6DEC3C7-D8A8-4A62-BC06-A3B6DA3D3B2A}" xr6:coauthVersionLast="47" xr6:coauthVersionMax="47" xr10:uidLastSave="{D9EB5320-DF99-4209-A70D-8BDEB553595B}"/>
  <bookViews>
    <workbookView xWindow="28680" yWindow="-120" windowWidth="29040" windowHeight="15720" xr2:uid="{10EE4B02-7846-4B2F-9A1D-DC290F9854FD}"/>
  </bookViews>
  <sheets>
    <sheet name="分割払い計算" sheetId="1" r:id="rId1"/>
    <sheet name="計算基本データ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N4" i="1"/>
  <c r="N15" i="1"/>
  <c r="N14" i="1"/>
  <c r="H3" i="2"/>
  <c r="H2" i="2"/>
  <c r="H1" i="2"/>
  <c r="N11" i="1" l="1"/>
  <c r="N13" i="1" s="1"/>
  <c r="N9" i="1" l="1"/>
  <c r="N7" i="1" s="1"/>
</calcChain>
</file>

<file path=xl/sharedStrings.xml><?xml version="1.0" encoding="utf-8"?>
<sst xmlns="http://schemas.openxmlformats.org/spreadsheetml/2006/main" count="58" uniqueCount="46">
  <si>
    <t>※ここを入力してください</t>
    <phoneticPr fontId="5"/>
  </si>
  <si>
    <t>プラン</t>
    <phoneticPr fontId="5"/>
  </si>
  <si>
    <t>追加機能</t>
    <rPh sb="0" eb="2">
      <t>ツイカ</t>
    </rPh>
    <rPh sb="2" eb="4">
      <t>キノウ</t>
    </rPh>
    <phoneticPr fontId="5"/>
  </si>
  <si>
    <t>画面</t>
    <rPh sb="0" eb="2">
      <t>ガメン</t>
    </rPh>
    <phoneticPr fontId="5"/>
  </si>
  <si>
    <t>店舗数</t>
    <rPh sb="0" eb="3">
      <t>テンポスウ</t>
    </rPh>
    <phoneticPr fontId="5"/>
  </si>
  <si>
    <t>店舗</t>
    <rPh sb="0" eb="2">
      <t>テンポ</t>
    </rPh>
    <phoneticPr fontId="5"/>
  </si>
  <si>
    <t>分割払い初月月額</t>
    <rPh sb="0" eb="3">
      <t>ブンカツバラ</t>
    </rPh>
    <rPh sb="4" eb="6">
      <t>ショゲツ</t>
    </rPh>
    <rPh sb="6" eb="8">
      <t>ゲツガク</t>
    </rPh>
    <phoneticPr fontId="5"/>
  </si>
  <si>
    <t>カタログ　リンク挿入ページ数</t>
    <rPh sb="8" eb="10">
      <t>ソウニュウ</t>
    </rPh>
    <rPh sb="13" eb="14">
      <t>スウ</t>
    </rPh>
    <phoneticPr fontId="5"/>
  </si>
  <si>
    <t>ページ</t>
    <phoneticPr fontId="5"/>
  </si>
  <si>
    <t>分割払い月額</t>
    <rPh sb="0" eb="3">
      <t>ブンカツバラ</t>
    </rPh>
    <rPh sb="4" eb="6">
      <t>ゲツガク</t>
    </rPh>
    <phoneticPr fontId="5"/>
  </si>
  <si>
    <t>支払い期間</t>
    <rPh sb="0" eb="2">
      <t>シハラ</t>
    </rPh>
    <rPh sb="3" eb="5">
      <t>キカン</t>
    </rPh>
    <phoneticPr fontId="5"/>
  </si>
  <si>
    <t>か月</t>
    <rPh sb="1" eb="2">
      <t>ゲツ</t>
    </rPh>
    <phoneticPr fontId="5"/>
  </si>
  <si>
    <t>頭金</t>
    <rPh sb="0" eb="2">
      <t>アタマキン</t>
    </rPh>
    <phoneticPr fontId="5"/>
  </si>
  <si>
    <t>％</t>
    <phoneticPr fontId="5"/>
  </si>
  <si>
    <t>利用代金100円当たりの分割払手数料の額</t>
    <phoneticPr fontId="5"/>
  </si>
  <si>
    <t>円</t>
    <rPh sb="0" eb="1">
      <t>エン</t>
    </rPh>
    <phoneticPr fontId="5"/>
  </si>
  <si>
    <t>支払回数</t>
    <rPh sb="0" eb="4">
      <t>シハライカイスウ</t>
    </rPh>
    <phoneticPr fontId="5"/>
  </si>
  <si>
    <t>支払期間（か月）</t>
    <rPh sb="0" eb="4">
      <t>シハライキカン</t>
    </rPh>
    <rPh sb="6" eb="7">
      <t>ゲツ</t>
    </rPh>
    <phoneticPr fontId="5"/>
  </si>
  <si>
    <t>分割払い手数料（実質年率％）</t>
    <rPh sb="0" eb="3">
      <t>ブンカツバラ</t>
    </rPh>
    <rPh sb="4" eb="7">
      <t>テスウリョウ</t>
    </rPh>
    <rPh sb="8" eb="10">
      <t>ジッシツ</t>
    </rPh>
    <rPh sb="10" eb="12">
      <t>ネンリツ</t>
    </rPh>
    <phoneticPr fontId="5"/>
  </si>
  <si>
    <t>利用代金100円あたりの分割払い手数料の額</t>
    <rPh sb="0" eb="4">
      <t>リヨウダイキン</t>
    </rPh>
    <rPh sb="7" eb="8">
      <t>エン</t>
    </rPh>
    <rPh sb="12" eb="15">
      <t>ブンカツバラ</t>
    </rPh>
    <rPh sb="16" eb="19">
      <t>テスウリョウ</t>
    </rPh>
    <rPh sb="20" eb="21">
      <t>ガク</t>
    </rPh>
    <phoneticPr fontId="5"/>
  </si>
  <si>
    <t>初期設定費用</t>
    <rPh sb="0" eb="6">
      <t>ショキセッテイヒヨウ</t>
    </rPh>
    <phoneticPr fontId="5"/>
  </si>
  <si>
    <t>制作費</t>
    <rPh sb="0" eb="3">
      <t>セイサクヒ</t>
    </rPh>
    <phoneticPr fontId="5"/>
  </si>
  <si>
    <t>追加機能</t>
    <rPh sb="0" eb="4">
      <t>ツイカキノウ</t>
    </rPh>
    <phoneticPr fontId="5"/>
  </si>
  <si>
    <t>x1画面</t>
    <rPh sb="2" eb="4">
      <t>ガメン</t>
    </rPh>
    <phoneticPr fontId="5"/>
  </si>
  <si>
    <t>※1</t>
    <phoneticPr fontId="5"/>
  </si>
  <si>
    <t>店舗費用</t>
    <rPh sb="0" eb="2">
      <t>テンポ</t>
    </rPh>
    <rPh sb="2" eb="4">
      <t>ヒヨウ</t>
    </rPh>
    <phoneticPr fontId="5"/>
  </si>
  <si>
    <t>x店舗数</t>
    <rPh sb="1" eb="3">
      <t>テンポ</t>
    </rPh>
    <rPh sb="3" eb="4">
      <t>スウ</t>
    </rPh>
    <phoneticPr fontId="5"/>
  </si>
  <si>
    <t>※2</t>
    <phoneticPr fontId="5"/>
  </si>
  <si>
    <t>機能リスト（有料）より6機能までは制作費に含みます。7機能目以後は1画面ごとに1万円が発生します。</t>
    <rPh sb="0" eb="2">
      <t>キノウ</t>
    </rPh>
    <rPh sb="6" eb="8">
      <t>ユウリョウ</t>
    </rPh>
    <rPh sb="12" eb="14">
      <t>キノウ</t>
    </rPh>
    <rPh sb="17" eb="20">
      <t>セイサクヒ</t>
    </rPh>
    <rPh sb="21" eb="22">
      <t>フク</t>
    </rPh>
    <rPh sb="27" eb="29">
      <t>キノウ</t>
    </rPh>
    <rPh sb="29" eb="30">
      <t>メ</t>
    </rPh>
    <rPh sb="30" eb="32">
      <t>イゴ</t>
    </rPh>
    <rPh sb="34" eb="36">
      <t>ガメン</t>
    </rPh>
    <rPh sb="40" eb="42">
      <t>マンエン</t>
    </rPh>
    <rPh sb="43" eb="45">
      <t>ハッセイ</t>
    </rPh>
    <phoneticPr fontId="5"/>
  </si>
  <si>
    <t>カタログ初期費用</t>
    <rPh sb="4" eb="6">
      <t>ショキ</t>
    </rPh>
    <rPh sb="6" eb="8">
      <t>ヒヨウ</t>
    </rPh>
    <phoneticPr fontId="5"/>
  </si>
  <si>
    <t>多店舗機能を利用する場合、店舗数x3万円が発生し、さらに月々の利用料金も店舗数x3千円が発生します。</t>
    <rPh sb="0" eb="3">
      <t>タテンポ</t>
    </rPh>
    <rPh sb="3" eb="5">
      <t>キノウ</t>
    </rPh>
    <rPh sb="6" eb="8">
      <t>リヨウ</t>
    </rPh>
    <rPh sb="10" eb="12">
      <t>バアイ</t>
    </rPh>
    <rPh sb="13" eb="16">
      <t>テンポスウ</t>
    </rPh>
    <rPh sb="18" eb="20">
      <t>マンエン</t>
    </rPh>
    <rPh sb="21" eb="23">
      <t>ハッセイ</t>
    </rPh>
    <rPh sb="28" eb="30">
      <t>ツキヅキ</t>
    </rPh>
    <rPh sb="31" eb="35">
      <t>リヨウリョウキン</t>
    </rPh>
    <rPh sb="36" eb="39">
      <t>テンポスウ</t>
    </rPh>
    <rPh sb="41" eb="43">
      <t>センエン</t>
    </rPh>
    <rPh sb="44" eb="46">
      <t>ハッセイ</t>
    </rPh>
    <phoneticPr fontId="5"/>
  </si>
  <si>
    <t>カタログ追加費用</t>
    <rPh sb="4" eb="6">
      <t>ツイカ</t>
    </rPh>
    <rPh sb="6" eb="8">
      <t>ヒヨウ</t>
    </rPh>
    <phoneticPr fontId="5"/>
  </si>
  <si>
    <t>x1ページ</t>
    <phoneticPr fontId="5"/>
  </si>
  <si>
    <t>※3</t>
    <phoneticPr fontId="5"/>
  </si>
  <si>
    <t>カタログは10ページまではカタログ初期費用に含みます。11ページ目以後は1ページ追加ごとに1万円が発生します。</t>
    <rPh sb="17" eb="21">
      <t>ショキヒヨウ</t>
    </rPh>
    <rPh sb="22" eb="23">
      <t>フク</t>
    </rPh>
    <rPh sb="32" eb="33">
      <t>メ</t>
    </rPh>
    <rPh sb="33" eb="35">
      <t>イゴ</t>
    </rPh>
    <rPh sb="40" eb="42">
      <t>ツイカ</t>
    </rPh>
    <rPh sb="46" eb="48">
      <t>マンエン</t>
    </rPh>
    <rPh sb="49" eb="51">
      <t>ハッセイ</t>
    </rPh>
    <phoneticPr fontId="5"/>
  </si>
  <si>
    <t>この料金は、カタログの各ページにリンクを設定する場合に発生します。</t>
    <rPh sb="2" eb="4">
      <t>リョウキン</t>
    </rPh>
    <rPh sb="11" eb="12">
      <t>カク</t>
    </rPh>
    <rPh sb="20" eb="22">
      <t>セッテイ</t>
    </rPh>
    <rPh sb="24" eb="26">
      <t>バアイ</t>
    </rPh>
    <rPh sb="27" eb="29">
      <t>ハッセイ</t>
    </rPh>
    <phoneticPr fontId="5"/>
  </si>
  <si>
    <t>PDFをカタログページに登録するだけの場合には、初期費用のみで何冊でもご掲載いただけます。</t>
    <rPh sb="12" eb="14">
      <t>トウロク</t>
    </rPh>
    <rPh sb="19" eb="21">
      <t>バアイ</t>
    </rPh>
    <rPh sb="24" eb="28">
      <t>ショキヒヨウ</t>
    </rPh>
    <rPh sb="31" eb="33">
      <t>ナンサツ</t>
    </rPh>
    <rPh sb="36" eb="38">
      <t>ケイサイ</t>
    </rPh>
    <phoneticPr fontId="5"/>
  </si>
  <si>
    <t>この計算式は、イオンの分割払いの計算式とまったく同じです</t>
    <rPh sb="2" eb="5">
      <t>ケイサンシキ</t>
    </rPh>
    <rPh sb="11" eb="14">
      <t>ブンカツバラ</t>
    </rPh>
    <rPh sb="16" eb="19">
      <t>ケイサンシキ</t>
    </rPh>
    <rPh sb="24" eb="25">
      <t>オナ</t>
    </rPh>
    <phoneticPr fontId="5"/>
  </si>
  <si>
    <t>https://www.aeon.co.jp/service/installments/</t>
  </si>
  <si>
    <t>一括で支払う場合の初期制作費</t>
    <rPh sb="0" eb="2">
      <t>イッカツ</t>
    </rPh>
    <rPh sb="3" eb="5">
      <t>シハラ</t>
    </rPh>
    <rPh sb="6" eb="8">
      <t>バアイ</t>
    </rPh>
    <rPh sb="9" eb="14">
      <t>ショキセイサクヒ</t>
    </rPh>
    <phoneticPr fontId="5"/>
  </si>
  <si>
    <t>初期費用と利息の合計金額</t>
    <rPh sb="0" eb="4">
      <t>ショキヒヨウ</t>
    </rPh>
    <rPh sb="5" eb="7">
      <t>リソク</t>
    </rPh>
    <rPh sb="8" eb="10">
      <t>ゴウケイ</t>
    </rPh>
    <rPh sb="10" eb="12">
      <t>キンガク</t>
    </rPh>
    <phoneticPr fontId="5"/>
  </si>
  <si>
    <t>利息の割合</t>
    <rPh sb="0" eb="2">
      <t>リソク</t>
    </rPh>
    <rPh sb="3" eb="5">
      <t>ワリアイ</t>
    </rPh>
    <phoneticPr fontId="5"/>
  </si>
  <si>
    <t>利息金額</t>
    <rPh sb="0" eb="2">
      <t>リソク</t>
    </rPh>
    <rPh sb="2" eb="4">
      <t>キンガク</t>
    </rPh>
    <phoneticPr fontId="5"/>
  </si>
  <si>
    <t>基本プラン</t>
    <rPh sb="0" eb="2">
      <t>キホン</t>
    </rPh>
    <phoneticPr fontId="5"/>
  </si>
  <si>
    <t>多店舗プラン</t>
    <rPh sb="0" eb="3">
      <t>タテンポ</t>
    </rPh>
    <phoneticPr fontId="5"/>
  </si>
  <si>
    <t>カタログプラン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</si>
</sst>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176" fontId="2" fillId="2" borderId="0" xfId="2" applyNumberFormat="1">
      <alignment vertical="center"/>
    </xf>
    <xf numFmtId="2" fontId="0" fillId="6" borderId="0" xfId="0" applyNumberFormat="1" applyFill="1">
      <alignment vertical="center"/>
    </xf>
    <xf numFmtId="0" fontId="4" fillId="4" borderId="0" xfId="1" applyNumberFormat="1" applyFont="1" applyFill="1">
      <alignment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1" fillId="5" borderId="0" xfId="4" applyNumberFormat="1">
      <alignment vertical="center"/>
    </xf>
    <xf numFmtId="176" fontId="3" fillId="3" borderId="0" xfId="3" applyNumberFormat="1">
      <alignment vertical="center"/>
    </xf>
    <xf numFmtId="0" fontId="6" fillId="6" borderId="0" xfId="0" applyFont="1" applyFill="1">
      <alignment vertical="center"/>
    </xf>
  </cellXfs>
  <cellStyles count="5">
    <cellStyle name="20% - アクセント 1" xfId="4" builtinId="30"/>
    <cellStyle name="パーセント" xfId="1" builtinId="5"/>
    <cellStyle name="悪い" xfId="3" builtinId="27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123824</xdr:rowOff>
    </xdr:from>
    <xdr:to>
      <xdr:col>6</xdr:col>
      <xdr:colOff>533400</xdr:colOff>
      <xdr:row>16</xdr:row>
      <xdr:rowOff>228599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C7A2CD-5E25-4CB1-B257-E790625F01D9}"/>
            </a:ext>
          </a:extLst>
        </xdr:cNvPr>
        <xdr:cNvSpPr txBox="1"/>
      </xdr:nvSpPr>
      <xdr:spPr>
        <a:xfrm>
          <a:off x="47625" y="123824"/>
          <a:ext cx="4600575" cy="401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tTAPP</a:t>
          </a:r>
          <a:r>
            <a:rPr kumimoji="1" lang="ja-JP" altLang="en-US" sz="1100"/>
            <a:t>では、お客さまのご要望にお応えし、分割払いでのお支払いができるように準備いたしました。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初期費用を抑えてスタートすることで、広告費用を複数年に渡って分散させることは、減価償却制度によく似ています。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右のフォーマットに初期費用を入力し、支払い期間を入力すると、合計費用が算出されますので、ぜひご活用ください。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000"/>
            <a:t>※</a:t>
          </a:r>
          <a:r>
            <a:rPr kumimoji="1" lang="ja-JP" altLang="en-US" sz="1000"/>
            <a:t>ここで計算された金額にさらに、月額の</a:t>
          </a:r>
          <a:r>
            <a:rPr kumimoji="1" lang="en-US" altLang="ja-JP" sz="1000"/>
            <a:t>tTAPP</a:t>
          </a:r>
          <a:r>
            <a:rPr kumimoji="1" lang="ja-JP" altLang="en-US" sz="1000"/>
            <a:t>利用料が発生します。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分割払いをお申し込みのお客さまは、分割払いのお支払いと月額利用料のお支払いの２つ別々に </a:t>
          </a:r>
          <a:r>
            <a:rPr kumimoji="1" lang="en-US" altLang="ja-JP" sz="1000"/>
            <a:t>Square </a:t>
          </a:r>
          <a:r>
            <a:rPr kumimoji="1" lang="ja-JP" altLang="en-US" sz="1000"/>
            <a:t>のお支払い契約にご登録いただきます。予めご了承ください。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分割払い初月月額はアプリの公開前に請求いたします。この金額には、分割時の端数が含まれています。</a:t>
          </a:r>
          <a:endParaRPr kumimoji="1" lang="en-US" altLang="ja-JP" sz="1000"/>
        </a:p>
        <a:p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CC39-C27B-46B8-85FF-93AEF2C71A31}">
  <dimension ref="I2:O17"/>
  <sheetViews>
    <sheetView tabSelected="1" zoomScale="130" zoomScaleNormal="130" workbookViewId="0">
      <selection activeCell="A19" sqref="A19"/>
    </sheetView>
  </sheetViews>
  <sheetFormatPr defaultRowHeight="18.75" x14ac:dyDescent="0.4"/>
  <cols>
    <col min="1" max="8" width="9" style="1"/>
    <col min="9" max="9" width="29.625" style="1" bestFit="1" customWidth="1"/>
    <col min="10" max="10" width="15.375" style="1" customWidth="1"/>
    <col min="11" max="11" width="7.125" style="1" bestFit="1" customWidth="1"/>
    <col min="12" max="12" width="3" style="1" customWidth="1"/>
    <col min="13" max="13" width="27.875" style="1" customWidth="1"/>
    <col min="14" max="14" width="13.5" style="1" customWidth="1"/>
    <col min="15" max="16384" width="9" style="1"/>
  </cols>
  <sheetData>
    <row r="2" spans="9:15" x14ac:dyDescent="0.4">
      <c r="I2" s="1" t="s">
        <v>0</v>
      </c>
    </row>
    <row r="3" spans="9:15" ht="19.5" thickBot="1" x14ac:dyDescent="0.45"/>
    <row r="4" spans="9:15" ht="19.5" thickBot="1" x14ac:dyDescent="0.45">
      <c r="I4" s="4" t="s">
        <v>1</v>
      </c>
      <c r="J4" s="9" t="s">
        <v>43</v>
      </c>
      <c r="M4" s="4" t="s">
        <v>39</v>
      </c>
      <c r="N4" s="10">
        <f>SUMIF(計算基本データ!$G$1:$G$3,分割払い計算!$J$4,計算基本データ!$H$1:$H$3)+$J$6*計算基本データ!$B$4+分割払い計算!$J$7*計算基本データ!$B$9+分割払い計算!$J$8*計算基本データ!$B$15</f>
        <v>500000</v>
      </c>
    </row>
    <row r="5" spans="9:15" ht="19.5" thickBot="1" x14ac:dyDescent="0.45"/>
    <row r="6" spans="9:15" ht="19.5" thickBot="1" x14ac:dyDescent="0.45">
      <c r="I6" s="4" t="s">
        <v>2</v>
      </c>
      <c r="J6" s="9">
        <v>0</v>
      </c>
      <c r="K6" s="1" t="s">
        <v>3</v>
      </c>
    </row>
    <row r="7" spans="9:15" ht="19.5" thickBot="1" x14ac:dyDescent="0.45">
      <c r="I7" s="4" t="s">
        <v>4</v>
      </c>
      <c r="J7" s="9">
        <v>0</v>
      </c>
      <c r="K7" s="1" t="s">
        <v>5</v>
      </c>
      <c r="M7" s="4" t="s">
        <v>6</v>
      </c>
      <c r="N7" s="5">
        <f>$N$11-($N$9*($J$10-1))</f>
        <v>40400</v>
      </c>
    </row>
    <row r="8" spans="9:15" ht="19.5" thickBot="1" x14ac:dyDescent="0.45">
      <c r="I8" s="4" t="s">
        <v>7</v>
      </c>
      <c r="J8" s="9">
        <v>0</v>
      </c>
      <c r="K8" s="1" t="s">
        <v>8</v>
      </c>
    </row>
    <row r="9" spans="9:15" ht="19.5" thickBot="1" x14ac:dyDescent="0.45">
      <c r="M9" s="4" t="s">
        <v>9</v>
      </c>
      <c r="N9" s="5">
        <f>ROUNDDOWN($N$11/$J$10,-3)</f>
        <v>30000</v>
      </c>
      <c r="O9" s="12" t="str">
        <f>CONCATENATE("※初月以外の",J10-1,"か月間の支払い金額")</f>
        <v>※初月以外の17か月間の支払い金額</v>
      </c>
    </row>
    <row r="10" spans="9:15" ht="19.5" thickBot="1" x14ac:dyDescent="0.45">
      <c r="I10" s="4" t="s">
        <v>10</v>
      </c>
      <c r="J10" s="9">
        <v>18</v>
      </c>
      <c r="K10" s="1" t="s">
        <v>11</v>
      </c>
    </row>
    <row r="11" spans="9:15" ht="19.5" thickBot="1" x14ac:dyDescent="0.45">
      <c r="M11" s="4" t="s">
        <v>40</v>
      </c>
      <c r="N11" s="5">
        <f>($N$4-$J$12)*($N$15/100)+($N$4-$J$12)</f>
        <v>550400</v>
      </c>
    </row>
    <row r="12" spans="9:15" ht="19.5" thickBot="1" x14ac:dyDescent="0.45">
      <c r="I12" s="4" t="s">
        <v>12</v>
      </c>
      <c r="J12" s="8">
        <v>0</v>
      </c>
    </row>
    <row r="13" spans="9:15" x14ac:dyDescent="0.4">
      <c r="M13" s="4" t="s">
        <v>42</v>
      </c>
      <c r="N13" s="11">
        <f>$N$11+$J$12-$N$4</f>
        <v>50400</v>
      </c>
    </row>
    <row r="14" spans="9:15" x14ac:dyDescent="0.4">
      <c r="M14" s="4" t="s">
        <v>41</v>
      </c>
      <c r="N14" s="7">
        <f>LOOKUP($J$10,計算基本データ!$T$2:$T$15,計算基本データ!$V$2:$V$15)</f>
        <v>12.38</v>
      </c>
      <c r="O14" s="1" t="s">
        <v>13</v>
      </c>
    </row>
    <row r="15" spans="9:15" x14ac:dyDescent="0.4">
      <c r="M15" s="4" t="s">
        <v>14</v>
      </c>
      <c r="N15" s="7">
        <f>LOOKUP($J$10,計算基本データ!$T$2:$T$15,計算基本データ!$W$2:$W$15)</f>
        <v>10.08</v>
      </c>
      <c r="O15" s="1" t="s">
        <v>15</v>
      </c>
    </row>
    <row r="17" spans="12:12" x14ac:dyDescent="0.4">
      <c r="L17" s="4"/>
    </row>
  </sheetData>
  <phoneticPr fontId="5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8DD32C-0B0B-4DD2-BF45-1AE5CD7E37B4}">
          <x14:formula1>
            <xm:f>計算基本データ!$G$1:$G$3</xm:f>
          </x14:formula1>
          <xm:sqref>J4</xm:sqref>
        </x14:dataValidation>
        <x14:dataValidation type="list" allowBlank="1" showInputMessage="1" showErrorMessage="1" xr:uid="{039AB4CB-A68B-4201-9458-21FCA6DBC859}">
          <x14:formula1>
            <xm:f>計算基本データ!$T$2:$T$15</xm:f>
          </x14:formula1>
          <xm:sqref>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D39D8-CBD7-4A9C-BD46-BD4DB3193DD9}">
  <dimension ref="A1:W19"/>
  <sheetViews>
    <sheetView workbookViewId="0">
      <selection activeCell="B14" sqref="B14"/>
    </sheetView>
  </sheetViews>
  <sheetFormatPr defaultRowHeight="18.75" x14ac:dyDescent="0.4"/>
  <cols>
    <col min="1" max="1" width="17.25" style="1" bestFit="1" customWidth="1"/>
    <col min="2" max="2" width="21.375" style="1" bestFit="1" customWidth="1"/>
    <col min="3" max="3" width="9" style="1"/>
    <col min="4" max="4" width="4.375" style="1" bestFit="1" customWidth="1"/>
    <col min="5" max="5" width="4.375" style="1" customWidth="1"/>
    <col min="6" max="16384" width="9" style="1"/>
  </cols>
  <sheetData>
    <row r="1" spans="1:23" x14ac:dyDescent="0.4">
      <c r="B1" s="1" t="s">
        <v>43</v>
      </c>
      <c r="F1" s="1" t="s">
        <v>1</v>
      </c>
      <c r="G1" s="1" t="s">
        <v>43</v>
      </c>
      <c r="H1" s="1">
        <f>SUM(B2:B3)</f>
        <v>500000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x14ac:dyDescent="0.4">
      <c r="A2" s="1" t="s">
        <v>20</v>
      </c>
      <c r="B2" s="2">
        <v>100000</v>
      </c>
      <c r="G2" s="1" t="s">
        <v>44</v>
      </c>
      <c r="H2" s="1">
        <f>SUM(B7:B8)</f>
        <v>500000</v>
      </c>
      <c r="T2" s="1">
        <v>3</v>
      </c>
      <c r="U2" s="1">
        <v>3</v>
      </c>
      <c r="V2" s="6">
        <v>10.050000000000001</v>
      </c>
      <c r="W2" s="6">
        <v>1.68</v>
      </c>
    </row>
    <row r="3" spans="1:23" x14ac:dyDescent="0.4">
      <c r="A3" s="1" t="s">
        <v>21</v>
      </c>
      <c r="B3" s="2">
        <v>400000</v>
      </c>
      <c r="G3" s="1" t="s">
        <v>45</v>
      </c>
      <c r="H3" s="1">
        <f>SUM(B12:B14)</f>
        <v>700000</v>
      </c>
      <c r="T3" s="1">
        <v>5</v>
      </c>
      <c r="U3" s="1">
        <v>5</v>
      </c>
      <c r="V3" s="6">
        <v>11.13</v>
      </c>
      <c r="W3" s="6">
        <v>2.8</v>
      </c>
    </row>
    <row r="4" spans="1:23" x14ac:dyDescent="0.4">
      <c r="A4" s="1" t="s">
        <v>22</v>
      </c>
      <c r="B4" s="2">
        <v>10000</v>
      </c>
      <c r="C4" s="1" t="s">
        <v>23</v>
      </c>
      <c r="D4" s="1" t="s">
        <v>24</v>
      </c>
      <c r="T4" s="1">
        <v>6</v>
      </c>
      <c r="U4" s="1">
        <v>6</v>
      </c>
      <c r="V4" s="6">
        <v>11.43</v>
      </c>
      <c r="W4" s="6">
        <v>3.36</v>
      </c>
    </row>
    <row r="5" spans="1:23" x14ac:dyDescent="0.4">
      <c r="T5" s="1">
        <v>10</v>
      </c>
      <c r="U5" s="1">
        <v>10</v>
      </c>
      <c r="V5" s="6">
        <v>12.04</v>
      </c>
      <c r="W5" s="6">
        <v>5.6</v>
      </c>
    </row>
    <row r="6" spans="1:23" x14ac:dyDescent="0.4">
      <c r="B6" s="1" t="s">
        <v>44</v>
      </c>
      <c r="T6" s="1">
        <v>12</v>
      </c>
      <c r="U6" s="1">
        <v>12</v>
      </c>
      <c r="V6" s="6">
        <v>12.19</v>
      </c>
      <c r="W6" s="6">
        <v>6.72</v>
      </c>
    </row>
    <row r="7" spans="1:23" x14ac:dyDescent="0.4">
      <c r="A7" s="1" t="s">
        <v>20</v>
      </c>
      <c r="B7" s="2">
        <v>100000</v>
      </c>
      <c r="T7" s="1">
        <v>15</v>
      </c>
      <c r="U7" s="1">
        <v>15</v>
      </c>
      <c r="V7" s="6">
        <v>12.31</v>
      </c>
      <c r="W7" s="6">
        <v>8.4</v>
      </c>
    </row>
    <row r="8" spans="1:23" x14ac:dyDescent="0.4">
      <c r="A8" s="1" t="s">
        <v>21</v>
      </c>
      <c r="B8" s="2">
        <v>400000</v>
      </c>
      <c r="T8" s="1">
        <v>18</v>
      </c>
      <c r="U8" s="1">
        <v>18</v>
      </c>
      <c r="V8" s="6">
        <v>12.38</v>
      </c>
      <c r="W8" s="6">
        <v>10.08</v>
      </c>
    </row>
    <row r="9" spans="1:23" x14ac:dyDescent="0.4">
      <c r="A9" s="1" t="s">
        <v>25</v>
      </c>
      <c r="B9" s="2">
        <v>30000</v>
      </c>
      <c r="C9" s="1" t="s">
        <v>26</v>
      </c>
      <c r="D9" s="1" t="s">
        <v>27</v>
      </c>
      <c r="T9" s="1">
        <v>20</v>
      </c>
      <c r="U9" s="1">
        <v>20</v>
      </c>
      <c r="V9" s="6">
        <v>12.4</v>
      </c>
      <c r="W9" s="6">
        <v>11.2</v>
      </c>
    </row>
    <row r="10" spans="1:23" x14ac:dyDescent="0.4">
      <c r="T10" s="1">
        <v>24</v>
      </c>
      <c r="U10" s="1">
        <v>24</v>
      </c>
      <c r="V10" s="6">
        <v>12.42</v>
      </c>
      <c r="W10" s="6">
        <v>13.44</v>
      </c>
    </row>
    <row r="11" spans="1:23" x14ac:dyDescent="0.4">
      <c r="B11" s="1" t="s">
        <v>45</v>
      </c>
      <c r="T11" s="1">
        <v>30</v>
      </c>
      <c r="U11" s="1">
        <v>30</v>
      </c>
      <c r="V11" s="6">
        <v>12.39</v>
      </c>
      <c r="W11" s="6">
        <v>16.8</v>
      </c>
    </row>
    <row r="12" spans="1:23" x14ac:dyDescent="0.4">
      <c r="A12" s="1" t="s">
        <v>20</v>
      </c>
      <c r="B12" s="2">
        <v>100000</v>
      </c>
      <c r="T12" s="1">
        <v>36</v>
      </c>
      <c r="U12" s="1">
        <v>36</v>
      </c>
      <c r="V12" s="6">
        <v>12.34</v>
      </c>
      <c r="W12" s="6">
        <v>20.16</v>
      </c>
    </row>
    <row r="13" spans="1:23" x14ac:dyDescent="0.4">
      <c r="A13" s="1" t="s">
        <v>21</v>
      </c>
      <c r="B13" s="2">
        <v>400000</v>
      </c>
      <c r="F13" s="3" t="s">
        <v>24</v>
      </c>
      <c r="G13" s="1" t="s">
        <v>28</v>
      </c>
      <c r="T13" s="1">
        <v>42</v>
      </c>
      <c r="U13" s="1">
        <v>42</v>
      </c>
      <c r="V13" s="6">
        <v>12.28</v>
      </c>
      <c r="W13" s="6">
        <v>23.52</v>
      </c>
    </row>
    <row r="14" spans="1:23" x14ac:dyDescent="0.4">
      <c r="A14" s="1" t="s">
        <v>29</v>
      </c>
      <c r="B14" s="2">
        <v>200000</v>
      </c>
      <c r="F14" s="3" t="s">
        <v>27</v>
      </c>
      <c r="G14" s="1" t="s">
        <v>30</v>
      </c>
      <c r="T14" s="1">
        <v>48</v>
      </c>
      <c r="U14" s="1">
        <v>48</v>
      </c>
      <c r="V14" s="6">
        <v>12.2</v>
      </c>
      <c r="W14" s="6">
        <v>26.88</v>
      </c>
    </row>
    <row r="15" spans="1:23" x14ac:dyDescent="0.4">
      <c r="A15" s="1" t="s">
        <v>31</v>
      </c>
      <c r="B15" s="2">
        <v>10000</v>
      </c>
      <c r="C15" s="1" t="s">
        <v>32</v>
      </c>
      <c r="D15" s="1" t="s">
        <v>33</v>
      </c>
      <c r="F15" s="3" t="s">
        <v>33</v>
      </c>
      <c r="G15" s="1" t="s">
        <v>34</v>
      </c>
      <c r="T15" s="1">
        <v>60</v>
      </c>
      <c r="U15" s="1">
        <v>60</v>
      </c>
      <c r="V15" s="6">
        <v>12.04</v>
      </c>
      <c r="W15" s="6">
        <v>33.6</v>
      </c>
    </row>
    <row r="16" spans="1:23" x14ac:dyDescent="0.4">
      <c r="G16" s="1" t="s">
        <v>35</v>
      </c>
    </row>
    <row r="17" spans="7:20" x14ac:dyDescent="0.4">
      <c r="G17" s="1" t="s">
        <v>36</v>
      </c>
    </row>
    <row r="18" spans="7:20" x14ac:dyDescent="0.4">
      <c r="T18" s="1" t="s">
        <v>37</v>
      </c>
    </row>
    <row r="19" spans="7:20" x14ac:dyDescent="0.4">
      <c r="T19" s="1" t="s">
        <v>38</v>
      </c>
    </row>
  </sheetData>
  <phoneticPr fontId="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58CA4D9E21004FB781906C34F2DF67" ma:contentTypeVersion="4" ma:contentTypeDescription="新しいドキュメントを作成します。" ma:contentTypeScope="" ma:versionID="dcf3147b0c915694e85d942116f2a12f">
  <xsd:schema xmlns:xsd="http://www.w3.org/2001/XMLSchema" xmlns:xs="http://www.w3.org/2001/XMLSchema" xmlns:p="http://schemas.microsoft.com/office/2006/metadata/properties" xmlns:ns2="2a962af5-4133-4bd4-a9b6-e17c10050e89" targetNamespace="http://schemas.microsoft.com/office/2006/metadata/properties" ma:root="true" ma:fieldsID="052df42923ec0293e74426e8f9bbac68" ns2:_="">
    <xsd:import namespace="2a962af5-4133-4bd4-a9b6-e17c10050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62af5-4133-4bd4-a9b6-e17c10050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F0ACE2-7996-4B92-AF45-0537A90A415F}">
  <ds:schemaRefs>
    <ds:schemaRef ds:uri="http://schemas.microsoft.com/office/2006/metadata/properties"/>
    <ds:schemaRef ds:uri="http://schemas.microsoft.com/office/infopath/2007/PartnerControls"/>
    <ds:schemaRef ds:uri="81ad2e5f-9048-459e-91f2-1dd5a53d4c77"/>
    <ds:schemaRef ds:uri="3fb87e63-77ca-4306-a5f7-b05d63a32abf"/>
  </ds:schemaRefs>
</ds:datastoreItem>
</file>

<file path=customXml/itemProps2.xml><?xml version="1.0" encoding="utf-8"?>
<ds:datastoreItem xmlns:ds="http://schemas.openxmlformats.org/officeDocument/2006/customXml" ds:itemID="{41B20089-5960-4B75-BDB5-641A83D40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62af5-4133-4bd4-a9b6-e17c10050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628DD-D2BC-45DD-8D13-CA551D652F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分割払い計算</vt:lpstr>
      <vt:lpstr>計算基本データ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やーんやーん</dc:creator>
  <cp:keywords/>
  <dc:description/>
  <cp:lastModifiedBy>Yasuhiro Fukuda</cp:lastModifiedBy>
  <cp:revision/>
  <dcterms:created xsi:type="dcterms:W3CDTF">2021-08-23T05:17:01Z</dcterms:created>
  <dcterms:modified xsi:type="dcterms:W3CDTF">2023-07-01T08:18:18Z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0x0101004F58CA4D9E21004FB781906C34F2DF67</vt:lpwstr>
  </property>
  <property fmtid="{D5CDD505-2E9C-101B-9397-08002B2CF9AE}" pid="3" name="MediaServiceImageTags">
    <vt:lpwstr/>
  </property>
</Properties>
</file>